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M:\Bauverwaltung\Nr. 4_Bauten\4.300_Baupolizei\Formulare\"/>
    </mc:Choice>
  </mc:AlternateContent>
  <xr:revisionPtr revIDLastSave="0" documentId="13_ncr:1_{ECBE403D-F8F0-47DE-91AC-C307D7765EC1}" xr6:coauthVersionLast="36" xr6:coauthVersionMax="36" xr10:uidLastSave="{00000000-0000-0000-0000-000000000000}"/>
  <workbookProtection workbookPassword="CA9C" lockStructure="1"/>
  <bookViews>
    <workbookView xWindow="0" yWindow="0" windowWidth="28800" windowHeight="14025" xr2:uid="{00000000-000D-0000-FFFF-FFFF00000000}"/>
  </bookViews>
  <sheets>
    <sheet name="Abstellplatz-Berechnung" sheetId="1" r:id="rId1"/>
    <sheet name="Tabelle3" sheetId="2" r:id="rId2"/>
    <sheet name="Tabelle4" sheetId="3" r:id="rId3"/>
    <sheet name="Tabelle5" sheetId="4" r:id="rId4"/>
    <sheet name="Tabelle6" sheetId="5" r:id="rId5"/>
    <sheet name="Tabelle7" sheetId="6" r:id="rId6"/>
    <sheet name="Tabelle8" sheetId="7" r:id="rId7"/>
    <sheet name="Tabelle9" sheetId="8" r:id="rId8"/>
    <sheet name="Tabelle10" sheetId="9" r:id="rId9"/>
    <sheet name="Tabelle11" sheetId="10" r:id="rId10"/>
    <sheet name="Tabelle12" sheetId="11" r:id="rId11"/>
    <sheet name="Tabelle13" sheetId="12" r:id="rId12"/>
    <sheet name="Tabelle14" sheetId="13" r:id="rId13"/>
    <sheet name="Tabelle15" sheetId="14" r:id="rId14"/>
    <sheet name="Tabelle16" sheetId="15" r:id="rId15"/>
  </sheets>
  <definedNames>
    <definedName name="_xlnm.Print_Area" localSheetId="0">'Abstellplatz-Berechnung'!$A$1:$I$41</definedName>
    <definedName name="Z_FD06DE4E_1821_4EA9_B38D_0E886DD00BBE_.wvu.PrintArea" localSheetId="0" hidden="1">'Abstellplatz-Berechnung'!$A$1:$I$41</definedName>
  </definedNames>
  <calcPr calcId="191029"/>
  <customWorkbookViews>
    <customWorkbookView name="Stienen Noemi - Persönliche Ansicht" guid="{FD06DE4E-1821-4EA9-B38D-0E886DD00BBE}" mergeInterval="0" personalView="1" maximized="1" xWindow="-8" yWindow="-8" windowWidth="1936" windowHeight="1176" activeSheetId="1"/>
  </customWorkbookViews>
</workbook>
</file>

<file path=xl/calcChain.xml><?xml version="1.0" encoding="utf-8"?>
<calcChain xmlns="http://schemas.openxmlformats.org/spreadsheetml/2006/main">
  <c r="F36" i="1" l="1"/>
  <c r="H36" i="1" s="1"/>
  <c r="F37" i="1"/>
  <c r="H37" i="1" s="1"/>
  <c r="F38" i="1"/>
  <c r="H38" i="1" s="1"/>
  <c r="F35" i="1"/>
  <c r="H35" i="1" s="1"/>
  <c r="H34" i="1"/>
  <c r="D23" i="1"/>
  <c r="I11" i="1"/>
  <c r="H11" i="1"/>
  <c r="D21" i="1"/>
  <c r="D22" i="1"/>
  <c r="D24" i="1"/>
  <c r="D26" i="1"/>
  <c r="D25" i="1"/>
  <c r="D27" i="1" l="1"/>
  <c r="H18" i="1" s="1"/>
  <c r="H40" i="1"/>
  <c r="I12" i="1"/>
  <c r="H12" i="1"/>
  <c r="I18" i="1" l="1"/>
  <c r="I21" i="1" s="1"/>
  <c r="G25" i="1"/>
  <c r="H27" i="1"/>
  <c r="I27" i="1"/>
  <c r="H21" i="1"/>
  <c r="H26" i="1" l="1"/>
  <c r="H29" i="1" s="1"/>
  <c r="I26" i="1"/>
  <c r="I2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Ein geschätzter Microsoft Office Anwender</author>
  </authors>
  <commentList>
    <comment ref="G10" authorId="0" shapeId="0" xr:uid="{00000000-0006-0000-0000-000001000000}">
      <text>
        <r>
          <rPr>
            <sz val="8"/>
            <color indexed="81"/>
            <rFont val="Tahoma"/>
            <family val="2"/>
          </rPr>
          <t>Anzahl Wohnungen eingeben</t>
        </r>
      </text>
    </comment>
    <comment ref="C20" authorId="0" shapeId="0" xr:uid="{00000000-0006-0000-0000-000002000000}">
      <text>
        <r>
          <rPr>
            <sz val="8"/>
            <color indexed="81"/>
            <rFont val="Tahoma"/>
            <family val="2"/>
          </rPr>
          <t>Jeweilige BGF eingeben</t>
        </r>
      </text>
    </comment>
  </commentList>
</comments>
</file>

<file path=xl/sharedStrings.xml><?xml version="1.0" encoding="utf-8"?>
<sst xmlns="http://schemas.openxmlformats.org/spreadsheetml/2006/main" count="72" uniqueCount="63">
  <si>
    <t>Baugesuch Nr.</t>
  </si>
  <si>
    <t>Abstellplätze für Wohnnutzung (Art. 51 BauV)</t>
  </si>
  <si>
    <t>PP-Berechnung Wohnungen</t>
  </si>
  <si>
    <t>Anzahl Wohnungen</t>
  </si>
  <si>
    <t>Anzahl</t>
  </si>
  <si>
    <t xml:space="preserve">Minimal </t>
  </si>
  <si>
    <t>Maximal</t>
  </si>
  <si>
    <t>1 bis 4 PP</t>
  </si>
  <si>
    <t>Total PP-Bedarf Wohnungen</t>
  </si>
  <si>
    <t>Abstellplätze für übrige Nutzungen (Art. 51 BauV)</t>
  </si>
  <si>
    <t>Minimal</t>
  </si>
  <si>
    <t>PP-Berechnung übrige Nutzung</t>
  </si>
  <si>
    <t>Uebriger Kanton</t>
  </si>
  <si>
    <t>Bandbreite</t>
  </si>
  <si>
    <t>n-Wert</t>
  </si>
  <si>
    <t>Restaurant</t>
  </si>
  <si>
    <t>übriger Kanton</t>
  </si>
  <si>
    <t>Einkaufen, Freizeit, Kultur</t>
  </si>
  <si>
    <t>Hotel</t>
  </si>
  <si>
    <t>Arbeiten, Gewerbe, Dienstleistung</t>
  </si>
  <si>
    <t>Spital, Heim</t>
  </si>
  <si>
    <t>Schule</t>
  </si>
  <si>
    <t>(0.8 x GF/n) + 5</t>
  </si>
  <si>
    <t>(0.6 x GF/n) -3</t>
  </si>
  <si>
    <t>GF/n</t>
  </si>
  <si>
    <t>GF pro Nutzung</t>
  </si>
  <si>
    <t>Total GF/n</t>
  </si>
  <si>
    <t>Falls GF/n &gt;200, Grundbedarf</t>
  </si>
  <si>
    <t>PP für Wohnungen</t>
  </si>
  <si>
    <t>Grosse Vorhaben übriger Kanton</t>
  </si>
  <si>
    <t>1 bis 5 PP</t>
  </si>
  <si>
    <t>2 bis 7 PP</t>
  </si>
  <si>
    <t>ab 4</t>
  </si>
  <si>
    <t>0.5 bis 2 PP je Wohnung</t>
  </si>
  <si>
    <t>Parkplätze</t>
  </si>
  <si>
    <t>Anzahl Wohnungen:</t>
  </si>
  <si>
    <t>Nutzung</t>
  </si>
  <si>
    <t>Bedarf</t>
  </si>
  <si>
    <t>GF bereinigt auf 100 m2</t>
  </si>
  <si>
    <t>Wohnen</t>
  </si>
  <si>
    <t>Arbeiten, Gewerbe, Dienstleistung, Hotel</t>
  </si>
  <si>
    <t>je 100 m2 GF: 2 VP</t>
  </si>
  <si>
    <t>Einkaufen, Freizeit, Kultur, Restaurant</t>
  </si>
  <si>
    <t>je 100 m2 GF: 3 VP</t>
  </si>
  <si>
    <t>je 100 m2 GF: 1</t>
  </si>
  <si>
    <t>Schulen</t>
  </si>
  <si>
    <t>je 100 m2 GF: 10</t>
  </si>
  <si>
    <t>Im Projekt nachgewiesen</t>
  </si>
  <si>
    <t>Berechnung Motorfahrzeug-Parkplätze nach Art. 49 ff BauV</t>
  </si>
  <si>
    <t>Berechnung der Veloabstellplätze nach Art. 54 ff BauV.</t>
  </si>
  <si>
    <t>je Wohnung 2 Stk.</t>
  </si>
  <si>
    <t>Anzahl Whg/GF</t>
  </si>
  <si>
    <t xml:space="preserve"> Wohnungsgrösse nicht relevant</t>
  </si>
  <si>
    <t>TOTAL Motorfahrzeug PP-Bedarf des Projektes</t>
  </si>
  <si>
    <t xml:space="preserve">TOTAL Bedarf an Velo/Mofa - Plätzen </t>
  </si>
  <si>
    <t>Die Hälfte davon ist zu überdachen!</t>
  </si>
  <si>
    <t xml:space="preserve"> Motorfahrzeug-Parkplätze</t>
  </si>
  <si>
    <t>Velo/Mofa - Abstellplätze</t>
  </si>
  <si>
    <t>Adresse</t>
  </si>
  <si>
    <t>Projektverfassende</t>
  </si>
  <si>
    <t>Ort, Datum:</t>
  </si>
  <si>
    <t>Unteschrift:</t>
  </si>
  <si>
    <t>Parkplatznachweis (übriger Kanton)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</si>
</sst>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"/>
    </font>
    <font>
      <b/>
      <sz val="10"/>
      <name val="Arial"/>
      <family val="2"/>
    </font>
    <font>
      <sz val="8"/>
      <color indexed="81"/>
      <name val="Tahoma"/>
      <family val="2"/>
    </font>
    <font>
      <b/>
      <sz val="14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CCC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4" fillId="0" borderId="0"/>
  </cellStyleXfs>
  <cellXfs count="88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Border="1" applyAlignment="1" applyProtection="1">
      <alignment horizontal="left"/>
    </xf>
    <xf numFmtId="0" fontId="4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0" xfId="0" applyFont="1" applyAlignment="1" applyProtection="1">
      <alignment horizontal="left"/>
    </xf>
    <xf numFmtId="0" fontId="1" fillId="0" borderId="1" xfId="0" applyFont="1" applyBorder="1" applyAlignment="1" applyProtection="1">
      <alignment horizontal="left"/>
    </xf>
    <xf numFmtId="0" fontId="1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164" fontId="4" fillId="0" borderId="1" xfId="0" applyNumberFormat="1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1" fillId="2" borderId="0" xfId="0" applyFont="1" applyFill="1" applyBorder="1" applyAlignment="1" applyProtection="1">
      <alignment horizontal="left"/>
    </xf>
    <xf numFmtId="164" fontId="4" fillId="0" borderId="0" xfId="0" applyNumberFormat="1" applyFont="1" applyAlignment="1">
      <alignment horizontal="left"/>
    </xf>
    <xf numFmtId="164" fontId="4" fillId="0" borderId="1" xfId="0" applyNumberFormat="1" applyFont="1" applyFill="1" applyBorder="1" applyAlignment="1" applyProtection="1">
      <alignment horizontal="left"/>
      <protection hidden="1"/>
    </xf>
    <xf numFmtId="164" fontId="4" fillId="0" borderId="0" xfId="0" applyNumberFormat="1" applyFont="1" applyFill="1" applyBorder="1" applyAlignment="1" applyProtection="1">
      <alignment horizontal="left"/>
      <protection hidden="1"/>
    </xf>
    <xf numFmtId="164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 applyProtection="1">
      <alignment horizontal="left"/>
      <protection hidden="1"/>
    </xf>
    <xf numFmtId="0" fontId="1" fillId="2" borderId="1" xfId="0" applyFont="1" applyFill="1" applyBorder="1" applyAlignment="1" applyProtection="1">
      <alignment horizontal="left"/>
    </xf>
    <xf numFmtId="0" fontId="4" fillId="2" borderId="1" xfId="0" applyFont="1" applyFill="1" applyBorder="1" applyAlignment="1" applyProtection="1">
      <alignment horizontal="left"/>
    </xf>
    <xf numFmtId="0" fontId="1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1" fontId="1" fillId="2" borderId="0" xfId="0" applyNumberFormat="1" applyFont="1" applyFill="1" applyBorder="1" applyAlignment="1" applyProtection="1">
      <alignment horizontal="left"/>
      <protection hidden="1"/>
    </xf>
    <xf numFmtId="0" fontId="4" fillId="0" borderId="2" xfId="0" applyFont="1" applyBorder="1" applyAlignment="1" applyProtection="1">
      <alignment horizontal="left"/>
    </xf>
    <xf numFmtId="164" fontId="1" fillId="0" borderId="4" xfId="0" applyNumberFormat="1" applyFont="1" applyBorder="1" applyAlignment="1" applyProtection="1">
      <alignment horizontal="left"/>
    </xf>
    <xf numFmtId="0" fontId="4" fillId="0" borderId="3" xfId="0" applyFont="1" applyBorder="1" applyAlignment="1" applyProtection="1">
      <alignment horizontal="left"/>
    </xf>
    <xf numFmtId="0" fontId="4" fillId="0" borderId="3" xfId="0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0" fontId="5" fillId="0" borderId="1" xfId="0" applyFont="1" applyBorder="1" applyAlignment="1" applyProtection="1">
      <alignment horizontal="left"/>
    </xf>
    <xf numFmtId="164" fontId="4" fillId="0" borderId="0" xfId="0" applyNumberFormat="1" applyFont="1" applyBorder="1" applyAlignment="1" applyProtection="1">
      <alignment horizontal="left"/>
    </xf>
    <xf numFmtId="164" fontId="1" fillId="0" borderId="0" xfId="0" applyNumberFormat="1" applyFont="1" applyBorder="1" applyAlignment="1" applyProtection="1">
      <alignment horizontal="left"/>
      <protection hidden="1"/>
    </xf>
    <xf numFmtId="0" fontId="4" fillId="0" borderId="0" xfId="0" applyFont="1" applyAlignment="1" applyProtection="1"/>
    <xf numFmtId="0" fontId="1" fillId="0" borderId="0" xfId="0" applyFont="1" applyAlignment="1"/>
    <xf numFmtId="0" fontId="4" fillId="0" borderId="0" xfId="0" applyFont="1" applyAlignment="1"/>
    <xf numFmtId="0" fontId="1" fillId="0" borderId="0" xfId="0" applyFont="1" applyBorder="1" applyAlignment="1"/>
    <xf numFmtId="0" fontId="4" fillId="0" borderId="0" xfId="0" applyFont="1" applyBorder="1" applyAlignment="1"/>
    <xf numFmtId="0" fontId="0" fillId="0" borderId="0" xfId="0"/>
    <xf numFmtId="0" fontId="6" fillId="0" borderId="0" xfId="0" applyFont="1"/>
    <xf numFmtId="0" fontId="1" fillId="3" borderId="1" xfId="0" applyFont="1" applyFill="1" applyBorder="1" applyAlignment="1" applyProtection="1">
      <alignment horizontal="left"/>
    </xf>
    <xf numFmtId="164" fontId="1" fillId="3" borderId="1" xfId="0" applyNumberFormat="1" applyFont="1" applyFill="1" applyBorder="1" applyAlignment="1" applyProtection="1">
      <alignment horizontal="left"/>
      <protection hidden="1"/>
    </xf>
    <xf numFmtId="164" fontId="1" fillId="3" borderId="1" xfId="0" applyNumberFormat="1" applyFont="1" applyFill="1" applyBorder="1" applyAlignment="1">
      <alignment horizontal="left"/>
    </xf>
    <xf numFmtId="2" fontId="4" fillId="3" borderId="1" xfId="0" applyNumberFormat="1" applyFont="1" applyFill="1" applyBorder="1" applyAlignment="1" applyProtection="1">
      <alignment horizontal="left"/>
      <protection hidden="1"/>
    </xf>
    <xf numFmtId="0" fontId="1" fillId="2" borderId="1" xfId="1" applyFont="1" applyFill="1" applyBorder="1" applyAlignment="1">
      <alignment vertical="top" wrapText="1"/>
    </xf>
    <xf numFmtId="0" fontId="1" fillId="2" borderId="1" xfId="1" applyFont="1" applyFill="1" applyBorder="1" applyAlignment="1">
      <alignment horizontal="right" vertical="top" wrapText="1"/>
    </xf>
    <xf numFmtId="0" fontId="4" fillId="4" borderId="3" xfId="0" applyFont="1" applyFill="1" applyBorder="1" applyAlignment="1">
      <alignment horizontal="left"/>
    </xf>
    <xf numFmtId="0" fontId="0" fillId="4" borderId="6" xfId="0" applyFill="1" applyBorder="1"/>
    <xf numFmtId="0" fontId="1" fillId="3" borderId="3" xfId="0" applyFont="1" applyFill="1" applyBorder="1" applyAlignment="1" applyProtection="1">
      <alignment horizontal="left"/>
    </xf>
    <xf numFmtId="1" fontId="1" fillId="3" borderId="6" xfId="0" applyNumberFormat="1" applyFont="1" applyFill="1" applyBorder="1" applyAlignment="1" applyProtection="1">
      <alignment horizontal="left"/>
      <protection hidden="1"/>
    </xf>
    <xf numFmtId="0" fontId="0" fillId="0" borderId="1" xfId="0" applyBorder="1"/>
    <xf numFmtId="0" fontId="4" fillId="0" borderId="1" xfId="0" applyFont="1" applyBorder="1" applyAlignment="1">
      <alignment horizontal="right"/>
    </xf>
    <xf numFmtId="0" fontId="1" fillId="4" borderId="1" xfId="1" applyFont="1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" fontId="1" fillId="3" borderId="3" xfId="0" applyNumberFormat="1" applyFont="1" applyFill="1" applyBorder="1" applyAlignment="1" applyProtection="1">
      <alignment horizontal="center"/>
      <protection hidden="1"/>
    </xf>
    <xf numFmtId="0" fontId="4" fillId="0" borderId="0" xfId="0" applyFont="1" applyFill="1" applyBorder="1"/>
    <xf numFmtId="0" fontId="1" fillId="0" borderId="5" xfId="0" applyFont="1" applyBorder="1" applyAlignment="1" applyProtection="1">
      <alignment horizontal="left"/>
    </xf>
    <xf numFmtId="164" fontId="4" fillId="0" borderId="6" xfId="0" applyNumberFormat="1" applyFont="1" applyBorder="1" applyAlignment="1" applyProtection="1">
      <alignment horizontal="left"/>
    </xf>
    <xf numFmtId="0" fontId="1" fillId="3" borderId="5" xfId="0" applyFont="1" applyFill="1" applyBorder="1" applyAlignment="1" applyProtection="1">
      <alignment horizontal="left"/>
    </xf>
    <xf numFmtId="0" fontId="1" fillId="3" borderId="6" xfId="0" applyFont="1" applyFill="1" applyBorder="1" applyAlignment="1" applyProtection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4" fillId="5" borderId="1" xfId="0" applyFont="1" applyFill="1" applyBorder="1" applyAlignment="1" applyProtection="1">
      <alignment horizontal="left"/>
      <protection locked="0"/>
    </xf>
    <xf numFmtId="164" fontId="4" fillId="0" borderId="1" xfId="0" applyNumberFormat="1" applyFont="1" applyBorder="1" applyAlignment="1" applyProtection="1">
      <alignment horizontal="left"/>
      <protection hidden="1"/>
    </xf>
    <xf numFmtId="0" fontId="1" fillId="5" borderId="0" xfId="0" applyFont="1" applyFill="1" applyBorder="1" applyAlignment="1" applyProtection="1">
      <protection locked="0"/>
    </xf>
    <xf numFmtId="0" fontId="1" fillId="5" borderId="0" xfId="0" applyFont="1" applyFill="1" applyBorder="1" applyAlignment="1"/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Alignment="1"/>
    <xf numFmtId="0" fontId="1" fillId="5" borderId="7" xfId="0" applyFont="1" applyFill="1" applyBorder="1" applyAlignment="1">
      <alignment horizontal="left"/>
    </xf>
    <xf numFmtId="0" fontId="1" fillId="0" borderId="0" xfId="0" applyFont="1"/>
    <xf numFmtId="0" fontId="4" fillId="5" borderId="1" xfId="0" applyFont="1" applyFill="1" applyBorder="1" applyAlignment="1">
      <alignment horizontal="right"/>
    </xf>
    <xf numFmtId="0" fontId="0" fillId="5" borderId="1" xfId="0" applyFill="1" applyBorder="1" applyAlignment="1">
      <alignment horizontal="right"/>
    </xf>
    <xf numFmtId="0" fontId="1" fillId="0" borderId="8" xfId="0" applyFont="1" applyFill="1" applyBorder="1" applyAlignment="1" applyProtection="1">
      <alignment horizontal="left"/>
      <protection locked="0"/>
    </xf>
    <xf numFmtId="0" fontId="4" fillId="0" borderId="9" xfId="0" applyFont="1" applyBorder="1"/>
    <xf numFmtId="0" fontId="4" fillId="0" borderId="9" xfId="0" applyFont="1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1" fillId="2" borderId="5" xfId="1" applyFont="1" applyFill="1" applyBorder="1" applyAlignment="1">
      <alignment horizontal="left" vertical="top"/>
    </xf>
    <xf numFmtId="0" fontId="1" fillId="2" borderId="6" xfId="1" applyFont="1" applyFill="1" applyBorder="1" applyAlignment="1">
      <alignment horizontal="left" vertical="top"/>
    </xf>
    <xf numFmtId="0" fontId="1" fillId="2" borderId="1" xfId="1" applyFont="1" applyFill="1" applyBorder="1" applyAlignment="1">
      <alignment vertical="top"/>
    </xf>
    <xf numFmtId="0" fontId="6" fillId="0" borderId="0" xfId="0" applyFont="1" applyFill="1" applyBorder="1" applyAlignment="1" applyProtection="1">
      <alignment horizontal="left"/>
    </xf>
    <xf numFmtId="0" fontId="1" fillId="0" borderId="5" xfId="0" applyFont="1" applyBorder="1" applyAlignment="1" applyProtection="1">
      <alignment horizontal="left"/>
    </xf>
    <xf numFmtId="0" fontId="1" fillId="0" borderId="6" xfId="0" applyFont="1" applyBorder="1" applyAlignment="1" applyProtection="1">
      <alignment horizontal="lef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showZeros="0" tabSelected="1" zoomScaleNormal="148" workbookViewId="0">
      <selection activeCell="C3" sqref="C3"/>
    </sheetView>
  </sheetViews>
  <sheetFormatPr baseColWidth="10" defaultRowHeight="12.75" x14ac:dyDescent="0.2"/>
  <cols>
    <col min="1" max="1" width="28.85546875" customWidth="1"/>
    <col min="2" max="2" width="11.42578125" customWidth="1"/>
    <col min="3" max="3" width="14.42578125" customWidth="1"/>
    <col min="4" max="4" width="8.7109375" customWidth="1"/>
    <col min="5" max="5" width="15.140625" bestFit="1" customWidth="1"/>
    <col min="6" max="6" width="30.42578125" customWidth="1"/>
    <col min="7" max="7" width="7.28515625" bestFit="1" customWidth="1"/>
    <col min="8" max="9" width="8.85546875" bestFit="1" customWidth="1"/>
  </cols>
  <sheetData>
    <row r="1" spans="1:9" s="1" customFormat="1" ht="18" x14ac:dyDescent="0.25">
      <c r="A1" s="85" t="s">
        <v>62</v>
      </c>
      <c r="B1" s="85"/>
      <c r="C1" s="85"/>
      <c r="D1" s="85"/>
      <c r="E1" s="85"/>
      <c r="F1" s="85"/>
      <c r="G1" s="85"/>
      <c r="H1" s="85"/>
      <c r="I1" s="85"/>
    </row>
    <row r="2" spans="1:9" s="2" customFormat="1" ht="9.9499999999999993" customHeight="1" x14ac:dyDescent="0.2">
      <c r="A2" s="35"/>
      <c r="B2" s="35"/>
      <c r="C2" s="35"/>
      <c r="D2" s="35"/>
      <c r="E2" s="35"/>
      <c r="F2" s="3"/>
      <c r="G2" s="3"/>
      <c r="H2" s="3"/>
      <c r="I2" s="3"/>
    </row>
    <row r="3" spans="1:9" s="2" customFormat="1" ht="15" customHeight="1" x14ac:dyDescent="0.2">
      <c r="A3" s="36" t="s">
        <v>0</v>
      </c>
      <c r="B3" s="71"/>
      <c r="C3" s="72"/>
      <c r="D3" s="72"/>
      <c r="E3" s="37"/>
      <c r="F3" s="2" t="s">
        <v>59</v>
      </c>
      <c r="G3" s="80" t="s">
        <v>60</v>
      </c>
      <c r="I3" s="77"/>
    </row>
    <row r="4" spans="1:9" s="2" customFormat="1" ht="15" customHeight="1" x14ac:dyDescent="0.2">
      <c r="E4" s="39"/>
      <c r="G4" s="78"/>
      <c r="H4" s="78"/>
      <c r="I4" s="78"/>
    </row>
    <row r="5" spans="1:9" s="3" customFormat="1" ht="15" customHeight="1" x14ac:dyDescent="0.2">
      <c r="A5" s="38" t="s">
        <v>58</v>
      </c>
      <c r="B5" s="69"/>
      <c r="C5" s="70"/>
      <c r="D5" s="70"/>
      <c r="G5" s="81" t="s">
        <v>61</v>
      </c>
    </row>
    <row r="6" spans="1:9" s="3" customFormat="1" ht="15" customHeight="1" x14ac:dyDescent="0.2">
      <c r="G6" s="79"/>
      <c r="H6" s="79"/>
      <c r="I6" s="79"/>
    </row>
    <row r="7" spans="1:9" s="3" customFormat="1" ht="15.75" x14ac:dyDescent="0.25">
      <c r="A7" s="85" t="s">
        <v>48</v>
      </c>
      <c r="B7" s="85"/>
      <c r="C7" s="85"/>
      <c r="D7" s="85"/>
      <c r="E7" s="85"/>
      <c r="F7" s="85"/>
      <c r="G7" s="85"/>
      <c r="H7" s="85"/>
      <c r="I7" s="85"/>
    </row>
    <row r="8" spans="1:9" s="3" customFormat="1" ht="9.9499999999999993" customHeight="1" x14ac:dyDescent="0.2"/>
    <row r="9" spans="1:9" s="3" customFormat="1" ht="12.75" customHeight="1" x14ac:dyDescent="0.2">
      <c r="A9" s="20" t="s">
        <v>1</v>
      </c>
      <c r="B9" s="21"/>
      <c r="C9" s="21"/>
      <c r="D9" s="11"/>
      <c r="F9" s="24" t="s">
        <v>2</v>
      </c>
      <c r="G9" s="24"/>
      <c r="H9" s="25"/>
      <c r="I9" s="25"/>
    </row>
    <row r="10" spans="1:9" s="3" customFormat="1" x14ac:dyDescent="0.2">
      <c r="A10" s="5" t="s">
        <v>3</v>
      </c>
      <c r="B10" s="5" t="s">
        <v>34</v>
      </c>
      <c r="C10" s="32"/>
      <c r="D10" s="13"/>
      <c r="F10" s="9"/>
      <c r="G10" s="7" t="s">
        <v>4</v>
      </c>
      <c r="H10" s="9" t="s">
        <v>5</v>
      </c>
      <c r="I10" s="9" t="s">
        <v>6</v>
      </c>
    </row>
    <row r="11" spans="1:9" s="3" customFormat="1" x14ac:dyDescent="0.2">
      <c r="A11" s="5">
        <v>1</v>
      </c>
      <c r="B11" s="5" t="s">
        <v>7</v>
      </c>
      <c r="C11" s="32"/>
      <c r="D11" s="11"/>
      <c r="F11" s="9" t="s">
        <v>35</v>
      </c>
      <c r="G11" s="67"/>
      <c r="H11" s="12" t="str">
        <f>IF($G$11=1,1,IF($G$11=2,1,IF($G$11=3,2,IF($G$11&gt;=4,G11*0.5,""))))</f>
        <v/>
      </c>
      <c r="I11" s="12" t="str">
        <f>IF($G$11=1,4,IF($G$11=2,5,IF($G$11=3,7,IF($G$11&gt;=4,G11*2,""))))</f>
        <v/>
      </c>
    </row>
    <row r="12" spans="1:9" s="3" customFormat="1" x14ac:dyDescent="0.2">
      <c r="A12" s="5">
        <v>2</v>
      </c>
      <c r="B12" s="5" t="s">
        <v>30</v>
      </c>
      <c r="C12" s="32"/>
      <c r="D12" s="11"/>
      <c r="F12" s="9" t="s">
        <v>8</v>
      </c>
      <c r="G12" s="7"/>
      <c r="H12" s="28">
        <f>SUM(H11:H11)</f>
        <v>0</v>
      </c>
      <c r="I12" s="28">
        <f>SUM(I11:I11)</f>
        <v>0</v>
      </c>
    </row>
    <row r="13" spans="1:9" s="3" customFormat="1" ht="13.5" customHeight="1" x14ac:dyDescent="0.2">
      <c r="A13" s="5">
        <v>3</v>
      </c>
      <c r="B13" s="5" t="s">
        <v>31</v>
      </c>
      <c r="C13" s="32"/>
      <c r="D13" s="11"/>
    </row>
    <row r="14" spans="1:9" s="3" customFormat="1" ht="13.5" customHeight="1" x14ac:dyDescent="0.2">
      <c r="A14" s="5" t="s">
        <v>32</v>
      </c>
      <c r="B14" s="5" t="s">
        <v>33</v>
      </c>
      <c r="C14" s="32"/>
      <c r="D14" s="11"/>
    </row>
    <row r="15" spans="1:9" s="3" customFormat="1" ht="9.9499999999999993" customHeight="1" x14ac:dyDescent="0.2">
      <c r="A15" s="29"/>
      <c r="B15" s="29"/>
      <c r="C15" s="29"/>
      <c r="D15" s="11"/>
    </row>
    <row r="16" spans="1:9" s="3" customFormat="1" ht="13.5" customHeight="1" x14ac:dyDescent="0.2">
      <c r="A16" s="20" t="s">
        <v>9</v>
      </c>
      <c r="B16" s="20"/>
      <c r="C16" s="20"/>
      <c r="D16" s="11"/>
      <c r="F16" s="22" t="s">
        <v>11</v>
      </c>
      <c r="G16" s="22"/>
      <c r="H16" s="23"/>
      <c r="I16" s="23"/>
    </row>
    <row r="17" spans="1:9" s="3" customFormat="1" ht="13.5" customHeight="1" x14ac:dyDescent="0.2">
      <c r="A17" s="5" t="s">
        <v>12</v>
      </c>
      <c r="B17" s="5" t="s">
        <v>6</v>
      </c>
      <c r="C17" s="5" t="s">
        <v>22</v>
      </c>
      <c r="F17" s="86" t="s">
        <v>13</v>
      </c>
      <c r="G17" s="87"/>
      <c r="H17" s="9" t="s">
        <v>10</v>
      </c>
      <c r="I17" s="9" t="s">
        <v>6</v>
      </c>
    </row>
    <row r="18" spans="1:9" s="3" customFormat="1" ht="13.5" customHeight="1" x14ac:dyDescent="0.2">
      <c r="A18" s="5"/>
      <c r="B18" s="5" t="s">
        <v>10</v>
      </c>
      <c r="C18" s="5" t="s">
        <v>23</v>
      </c>
      <c r="D18" s="10"/>
      <c r="F18" s="5" t="s">
        <v>16</v>
      </c>
      <c r="G18" s="12"/>
      <c r="H18" s="12">
        <f>IF(D27=0,0,(0.6*D27)-3)</f>
        <v>0</v>
      </c>
      <c r="I18" s="68">
        <f>IF(D27=0,0,(0.8*D27)+5)</f>
        <v>0</v>
      </c>
    </row>
    <row r="19" spans="1:9" s="3" customFormat="1" ht="9.9499999999999993" customHeight="1" x14ac:dyDescent="0.2">
      <c r="A19" s="27"/>
      <c r="B19" s="29"/>
      <c r="C19" s="29"/>
      <c r="D19" s="11"/>
      <c r="E19" s="4"/>
      <c r="F19" s="13"/>
      <c r="G19" s="33"/>
      <c r="H19" s="34"/>
      <c r="I19" s="34"/>
    </row>
    <row r="20" spans="1:9" s="3" customFormat="1" x14ac:dyDescent="0.2">
      <c r="A20" s="5" t="s">
        <v>36</v>
      </c>
      <c r="B20" s="5" t="s">
        <v>14</v>
      </c>
      <c r="C20" s="5" t="s">
        <v>25</v>
      </c>
      <c r="D20" s="6" t="s">
        <v>24</v>
      </c>
      <c r="F20" s="14" t="s">
        <v>53</v>
      </c>
      <c r="G20" s="14"/>
      <c r="H20" s="26"/>
      <c r="I20" s="26"/>
    </row>
    <row r="21" spans="1:9" s="3" customFormat="1" x14ac:dyDescent="0.2">
      <c r="A21" s="5" t="s">
        <v>15</v>
      </c>
      <c r="B21" s="5">
        <v>15</v>
      </c>
      <c r="C21" s="67"/>
      <c r="D21" s="19">
        <f t="shared" ref="D21:D26" si="0">SUM(C21/B21)</f>
        <v>0</v>
      </c>
      <c r="F21" s="42" t="s">
        <v>16</v>
      </c>
      <c r="G21" s="42"/>
      <c r="H21" s="43" t="str">
        <f>IF($H$12&gt;0,(H12+H18),IF(H18&gt;0,(H12+H18),""))</f>
        <v/>
      </c>
      <c r="I21" s="43" t="str">
        <f>IF($H$12&gt;0,(I12+I18),IF(I18&gt;0,(I12+I18),""))</f>
        <v/>
      </c>
    </row>
    <row r="22" spans="1:9" s="4" customFormat="1" x14ac:dyDescent="0.2">
      <c r="A22" s="5" t="s">
        <v>17</v>
      </c>
      <c r="B22" s="5">
        <v>20</v>
      </c>
      <c r="C22" s="67"/>
      <c r="D22" s="19">
        <f t="shared" si="0"/>
        <v>0</v>
      </c>
      <c r="E22" s="3"/>
    </row>
    <row r="23" spans="1:9" s="3" customFormat="1" x14ac:dyDescent="0.2">
      <c r="A23" s="5" t="s">
        <v>18</v>
      </c>
      <c r="B23" s="5">
        <v>30</v>
      </c>
      <c r="C23" s="67"/>
      <c r="D23" s="19">
        <f t="shared" si="0"/>
        <v>0</v>
      </c>
    </row>
    <row r="24" spans="1:9" s="3" customFormat="1" x14ac:dyDescent="0.2">
      <c r="A24" s="5" t="s">
        <v>19</v>
      </c>
      <c r="B24" s="5">
        <v>50</v>
      </c>
      <c r="C24" s="67"/>
      <c r="D24" s="19">
        <f t="shared" si="0"/>
        <v>0</v>
      </c>
    </row>
    <row r="25" spans="1:9" s="3" customFormat="1" x14ac:dyDescent="0.2">
      <c r="A25" s="5" t="s">
        <v>20</v>
      </c>
      <c r="B25" s="5">
        <v>100</v>
      </c>
      <c r="C25" s="67"/>
      <c r="D25" s="19">
        <f t="shared" si="0"/>
        <v>0</v>
      </c>
      <c r="F25" s="59" t="s">
        <v>27</v>
      </c>
      <c r="G25" s="60" t="str">
        <f>IF(D27&gt;199.999,D27*0.25+50,"-")</f>
        <v>-</v>
      </c>
      <c r="H25" s="16"/>
      <c r="I25" s="16"/>
    </row>
    <row r="26" spans="1:9" s="3" customFormat="1" x14ac:dyDescent="0.2">
      <c r="A26" s="5" t="s">
        <v>21</v>
      </c>
      <c r="B26" s="5">
        <v>120</v>
      </c>
      <c r="C26" s="67"/>
      <c r="D26" s="19">
        <f t="shared" si="0"/>
        <v>0</v>
      </c>
      <c r="F26" s="63" t="s">
        <v>16</v>
      </c>
      <c r="G26" s="64"/>
      <c r="H26" s="18" t="str">
        <f>IF(G25&lt;117,117,G25)</f>
        <v>-</v>
      </c>
      <c r="I26" s="18" t="str">
        <f>IF(G25&lt;165,165,IF(G25&gt;=165,G25,""))</f>
        <v>-</v>
      </c>
    </row>
    <row r="27" spans="1:9" s="3" customFormat="1" x14ac:dyDescent="0.2">
      <c r="A27" s="8" t="s">
        <v>26</v>
      </c>
      <c r="B27" s="8"/>
      <c r="D27" s="45">
        <f>SUM(D21:D26)</f>
        <v>0</v>
      </c>
      <c r="F27" s="65" t="s">
        <v>28</v>
      </c>
      <c r="G27" s="66"/>
      <c r="H27" s="18" t="str">
        <f>IF(D27&gt;199.999,H12,"-")</f>
        <v>-</v>
      </c>
      <c r="I27" s="18" t="str">
        <f>IF(D27&gt;199.999,I12,"-")</f>
        <v>-</v>
      </c>
    </row>
    <row r="28" spans="1:9" s="3" customFormat="1" ht="9.9499999999999993" customHeight="1" x14ac:dyDescent="0.2">
      <c r="F28" s="29"/>
      <c r="G28" s="30"/>
      <c r="H28" s="31"/>
      <c r="I28" s="31"/>
    </row>
    <row r="29" spans="1:9" s="3" customFormat="1" x14ac:dyDescent="0.2">
      <c r="A29" s="4" t="s">
        <v>47</v>
      </c>
      <c r="B29" s="73"/>
      <c r="C29" s="4" t="s">
        <v>56</v>
      </c>
      <c r="D29" s="4"/>
      <c r="F29" s="61" t="s">
        <v>29</v>
      </c>
      <c r="G29" s="62"/>
      <c r="H29" s="44">
        <f>SUM(H26,H27)</f>
        <v>0</v>
      </c>
      <c r="I29" s="44">
        <f>SUM(I26,I27)</f>
        <v>0</v>
      </c>
    </row>
    <row r="30" spans="1:9" s="3" customFormat="1" x14ac:dyDescent="0.2"/>
    <row r="31" spans="1:9" s="3" customFormat="1" ht="15.75" x14ac:dyDescent="0.25">
      <c r="A31" s="41" t="s">
        <v>49</v>
      </c>
      <c r="B31" s="40"/>
      <c r="C31" s="40"/>
      <c r="D31" s="40"/>
    </row>
    <row r="32" spans="1:9" s="3" customFormat="1" ht="9.9499999999999993" customHeight="1" x14ac:dyDescent="0.2">
      <c r="A32" s="40"/>
      <c r="B32" s="40"/>
      <c r="C32" s="40"/>
      <c r="D32" s="40"/>
    </row>
    <row r="33" spans="1:10" s="3" customFormat="1" ht="13.5" customHeight="1" x14ac:dyDescent="0.2">
      <c r="A33" s="84" t="s">
        <v>36</v>
      </c>
      <c r="B33" s="84"/>
      <c r="C33" s="82" t="s">
        <v>37</v>
      </c>
      <c r="D33" s="83"/>
      <c r="E33" s="46" t="s">
        <v>51</v>
      </c>
      <c r="F33" s="47" t="s">
        <v>38</v>
      </c>
      <c r="G33" s="48"/>
      <c r="H33" s="54" t="s">
        <v>37</v>
      </c>
      <c r="I33" s="49"/>
    </row>
    <row r="34" spans="1:10" s="3" customFormat="1" ht="13.5" customHeight="1" x14ac:dyDescent="0.2">
      <c r="A34" s="52" t="s">
        <v>39</v>
      </c>
      <c r="B34" s="53"/>
      <c r="C34" s="6" t="s">
        <v>50</v>
      </c>
      <c r="D34" s="52"/>
      <c r="E34" s="75"/>
      <c r="F34" s="53" t="s">
        <v>52</v>
      </c>
      <c r="G34" s="52"/>
      <c r="H34" s="55">
        <f>E34*2</f>
        <v>0</v>
      </c>
      <c r="I34" s="52"/>
      <c r="J34" s="15"/>
    </row>
    <row r="35" spans="1:10" s="3" customFormat="1" ht="13.5" customHeight="1" x14ac:dyDescent="0.2">
      <c r="A35" s="52" t="s">
        <v>40</v>
      </c>
      <c r="B35" s="52"/>
      <c r="C35" s="52" t="s">
        <v>41</v>
      </c>
      <c r="D35" s="52"/>
      <c r="E35" s="75"/>
      <c r="F35" s="52">
        <f>ROUNDDOWN(E35,-2)</f>
        <v>0</v>
      </c>
      <c r="G35" s="52">
        <v>0</v>
      </c>
      <c r="H35" s="55">
        <f>F35*2*0.01</f>
        <v>0</v>
      </c>
      <c r="I35" s="52"/>
    </row>
    <row r="36" spans="1:10" s="3" customFormat="1" x14ac:dyDescent="0.2">
      <c r="A36" s="52" t="s">
        <v>42</v>
      </c>
      <c r="B36" s="52"/>
      <c r="C36" s="52" t="s">
        <v>43</v>
      </c>
      <c r="D36" s="52"/>
      <c r="E36" s="76"/>
      <c r="F36" s="52">
        <f>ROUNDDOWN(E36,-2)</f>
        <v>0</v>
      </c>
      <c r="G36" s="52">
        <v>0</v>
      </c>
      <c r="H36" s="55">
        <f>F36*3*0.01</f>
        <v>0</v>
      </c>
      <c r="I36" s="52"/>
    </row>
    <row r="37" spans="1:10" s="3" customFormat="1" ht="13.5" customHeight="1" x14ac:dyDescent="0.2">
      <c r="A37" s="52" t="s">
        <v>20</v>
      </c>
      <c r="B37" s="52"/>
      <c r="C37" s="52" t="s">
        <v>44</v>
      </c>
      <c r="D37" s="52"/>
      <c r="E37" s="76"/>
      <c r="F37" s="52">
        <f>ROUNDDOWN(E37,-2)</f>
        <v>0</v>
      </c>
      <c r="G37" s="52">
        <v>0</v>
      </c>
      <c r="H37" s="55">
        <f>F37*1*0.01</f>
        <v>0</v>
      </c>
      <c r="I37" s="52"/>
    </row>
    <row r="38" spans="1:10" s="3" customFormat="1" x14ac:dyDescent="0.2">
      <c r="A38" s="52" t="s">
        <v>45</v>
      </c>
      <c r="B38" s="52"/>
      <c r="C38" s="52" t="s">
        <v>46</v>
      </c>
      <c r="D38" s="52"/>
      <c r="E38" s="76"/>
      <c r="F38" s="52">
        <f>ROUNDDOWN(E38,-2)</f>
        <v>0</v>
      </c>
      <c r="G38" s="52"/>
      <c r="H38" s="55">
        <f>F38*10*0.01</f>
        <v>0</v>
      </c>
      <c r="I38" s="52"/>
    </row>
    <row r="39" spans="1:10" s="3" customFormat="1" ht="9.9499999999999993" customHeight="1" x14ac:dyDescent="0.2">
      <c r="A39" s="40"/>
      <c r="B39" s="40"/>
      <c r="C39" s="40"/>
      <c r="D39" s="40"/>
      <c r="E39" s="40"/>
      <c r="F39" s="40"/>
      <c r="G39" s="40">
        <v>0</v>
      </c>
      <c r="H39" s="56"/>
      <c r="I39" s="40"/>
    </row>
    <row r="40" spans="1:10" s="3" customFormat="1" x14ac:dyDescent="0.2">
      <c r="A40" s="40"/>
      <c r="B40" s="40"/>
      <c r="C40" s="40"/>
      <c r="D40" s="40"/>
      <c r="E40" s="40"/>
      <c r="F40" s="61" t="s">
        <v>54</v>
      </c>
      <c r="G40" s="50"/>
      <c r="H40" s="57">
        <f>SUM(H34:H39)</f>
        <v>0</v>
      </c>
      <c r="I40" s="51"/>
      <c r="J40" s="17"/>
    </row>
    <row r="41" spans="1:10" s="3" customFormat="1" x14ac:dyDescent="0.2">
      <c r="A41" s="4" t="s">
        <v>47</v>
      </c>
      <c r="B41" s="73"/>
      <c r="C41" s="4" t="s">
        <v>57</v>
      </c>
      <c r="D41" s="74"/>
      <c r="E41" s="40"/>
      <c r="F41" s="58" t="s">
        <v>55</v>
      </c>
      <c r="G41" s="40"/>
      <c r="H41" s="40"/>
      <c r="I41" s="40"/>
    </row>
  </sheetData>
  <sheetProtection sheet="1" objects="1" scenarios="1"/>
  <protectedRanges>
    <protectedRange sqref="E38" name="Bereich15"/>
    <protectedRange sqref="E36" name="Bereich13"/>
    <protectedRange sqref="E34" name="Bereich11"/>
    <protectedRange sqref="B29" name="Bereich9"/>
    <protectedRange sqref="C25" name="Bereich7"/>
    <protectedRange sqref="C23" name="Bereich5"/>
    <protectedRange sqref="C21" name="Bereich3"/>
    <protectedRange sqref="B3" name="Bereich1"/>
    <protectedRange sqref="B5" name="Bereich2"/>
    <protectedRange sqref="C22" name="Bereich4"/>
    <protectedRange sqref="C24" name="Bereich6"/>
    <protectedRange sqref="C26" name="Bereich8"/>
    <protectedRange sqref="G11" name="Bereich10"/>
    <protectedRange sqref="E35" name="Bereich12"/>
    <protectedRange sqref="E37" name="Bereich14"/>
    <protectedRange sqref="B41" name="Bereich16"/>
  </protectedRanges>
  <customSheetViews>
    <customSheetView guid="{FD06DE4E-1821-4EA9-B38D-0E886DD00BBE}" zeroValues="0">
      <selection activeCell="E10" sqref="E10"/>
      <colBreaks count="1" manualBreakCount="1">
        <brk id="9" max="1048575" man="1"/>
      </colBreaks>
      <pageMargins left="0.59055118110236227" right="0.59055118110236227" top="0.39370078740157483" bottom="0.59055118110236227" header="0.51181102362204722" footer="0.86614173228346458"/>
      <pageSetup paperSize="9" orientation="landscape" verticalDpi="300" r:id="rId1"/>
      <headerFooter alignWithMargins="0"/>
    </customSheetView>
  </customSheetViews>
  <mergeCells count="5">
    <mergeCell ref="C33:D33"/>
    <mergeCell ref="A33:B33"/>
    <mergeCell ref="A1:I1"/>
    <mergeCell ref="F17:G17"/>
    <mergeCell ref="A7:I7"/>
  </mergeCells>
  <phoneticPr fontId="0" type="noConversion"/>
  <pageMargins left="0.59055118110236227" right="0.59055118110236227" top="0.39370078740157483" bottom="0.59055118110236227" header="0.51181102362204722" footer="0.86614173228346458"/>
  <pageSetup paperSize="9" orientation="landscape" verticalDpi="300" r:id="rId2"/>
  <headerFooter alignWithMargins="0"/>
  <colBreaks count="1" manualBreakCount="1">
    <brk id="9" max="1048575" man="1"/>
  </colBreak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customSheetViews>
    <customSheetView guid="{FD06DE4E-1821-4EA9-B38D-0E886DD00BBE}">
      <pageMargins left="0.78740157499999996" right="0.78740157499999996" top="0.984251969" bottom="0.984251969" header="0.4921259845" footer="0.4921259845"/>
      <headerFooter alignWithMargins="0">
        <oddHeader>&amp;A</oddHeader>
        <oddFooter>Seite &amp;P</oddFooter>
      </headerFooter>
    </customSheetView>
  </customSheetViews>
  <phoneticPr fontId="0" type="noConversion"/>
  <pageMargins left="0.78740157499999996" right="0.78740157499999996" top="0.984251969" bottom="0.984251969" header="0.4921259845" footer="0.4921259845"/>
  <headerFooter alignWithMargins="0">
    <oddHeader>&amp;A</oddHeader>
    <oddFooter>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customSheetViews>
    <customSheetView guid="{FD06DE4E-1821-4EA9-B38D-0E886DD00BBE}">
      <pageMargins left="0.78740157499999996" right="0.78740157499999996" top="0.984251969" bottom="0.984251969" header="0.4921259845" footer="0.4921259845"/>
      <headerFooter alignWithMargins="0">
        <oddHeader>&amp;A</oddHeader>
        <oddFooter>Seite &amp;P</oddFooter>
      </headerFooter>
    </customSheetView>
  </customSheetViews>
  <phoneticPr fontId="0" type="noConversion"/>
  <pageMargins left="0.78740157499999996" right="0.78740157499999996" top="0.984251969" bottom="0.984251969" header="0.4921259845" footer="0.4921259845"/>
  <headerFooter alignWithMargins="0">
    <oddHeader>&amp;A</oddHeader>
    <oddFooter>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2.75" x14ac:dyDescent="0.2"/>
  <sheetData/>
  <customSheetViews>
    <customSheetView guid="{FD06DE4E-1821-4EA9-B38D-0E886DD00BBE}">
      <pageMargins left="0.78740157499999996" right="0.78740157499999996" top="0.984251969" bottom="0.984251969" header="0.4921259845" footer="0.4921259845"/>
      <headerFooter alignWithMargins="0">
        <oddHeader>&amp;A</oddHeader>
        <oddFooter>Seite &amp;P</oddFooter>
      </headerFooter>
    </customSheetView>
  </customSheetViews>
  <phoneticPr fontId="0" type="noConversion"/>
  <pageMargins left="0.78740157499999996" right="0.78740157499999996" top="0.984251969" bottom="0.984251969" header="0.4921259845" footer="0.4921259845"/>
  <headerFooter alignWithMargins="0">
    <oddHeader>&amp;A</oddHeader>
    <oddFooter>Seite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2.75" x14ac:dyDescent="0.2"/>
  <sheetData/>
  <customSheetViews>
    <customSheetView guid="{FD06DE4E-1821-4EA9-B38D-0E886DD00BBE}">
      <pageMargins left="0.78740157499999996" right="0.78740157499999996" top="0.984251969" bottom="0.984251969" header="0.4921259845" footer="0.4921259845"/>
      <headerFooter alignWithMargins="0">
        <oddHeader>&amp;A</oddHeader>
        <oddFooter>Seite &amp;P</oddFooter>
      </headerFooter>
    </customSheetView>
  </customSheetViews>
  <phoneticPr fontId="0" type="noConversion"/>
  <pageMargins left="0.78740157499999996" right="0.78740157499999996" top="0.984251969" bottom="0.984251969" header="0.4921259845" footer="0.4921259845"/>
  <headerFooter alignWithMargins="0">
    <oddHeader>&amp;A</oddHeader>
    <oddFooter>Seite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RowHeight="12.75" x14ac:dyDescent="0.2"/>
  <sheetData/>
  <customSheetViews>
    <customSheetView guid="{FD06DE4E-1821-4EA9-B38D-0E886DD00BBE}">
      <pageMargins left="0.78740157499999996" right="0.78740157499999996" top="0.984251969" bottom="0.984251969" header="0.4921259845" footer="0.4921259845"/>
      <headerFooter alignWithMargins="0">
        <oddHeader>&amp;A</oddHeader>
        <oddFooter>Seite &amp;P</oddFooter>
      </headerFooter>
    </customSheetView>
  </customSheetViews>
  <phoneticPr fontId="0" type="noConversion"/>
  <pageMargins left="0.78740157499999996" right="0.78740157499999996" top="0.984251969" bottom="0.984251969" header="0.4921259845" footer="0.4921259845"/>
  <headerFooter alignWithMargins="0">
    <oddHeader>&amp;A</oddHeader>
    <oddFooter>Seite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RowHeight="12.75" x14ac:dyDescent="0.2"/>
  <sheetData/>
  <customSheetViews>
    <customSheetView guid="{FD06DE4E-1821-4EA9-B38D-0E886DD00BBE}">
      <pageMargins left="0.78740157499999996" right="0.78740157499999996" top="0.984251969" bottom="0.984251969" header="0.4921259845" footer="0.4921259845"/>
      <headerFooter alignWithMargins="0">
        <oddHeader>&amp;A</oddHeader>
        <oddFooter>Seite &amp;P</oddFooter>
      </headerFooter>
    </customSheetView>
  </customSheetViews>
  <phoneticPr fontId="0" type="noConversion"/>
  <pageMargins left="0.78740157499999996" right="0.78740157499999996" top="0.984251969" bottom="0.984251969" header="0.4921259845" footer="0.4921259845"/>
  <headerFooter alignWithMargins="0">
    <oddHeader>&amp;A</oddHeader>
    <oddFooter>Seite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2.75" x14ac:dyDescent="0.2"/>
  <sheetData/>
  <customSheetViews>
    <customSheetView guid="{FD06DE4E-1821-4EA9-B38D-0E886DD00BBE}">
      <pageMargins left="0.78740157499999996" right="0.78740157499999996" top="0.984251969" bottom="0.984251969" header="0.4921259845" footer="0.4921259845"/>
      <headerFooter alignWithMargins="0">
        <oddHeader>&amp;A</oddHeader>
        <oddFooter>Seite &amp;P</oddFooter>
      </headerFooter>
    </customSheetView>
  </customSheetViews>
  <phoneticPr fontId="0" type="noConversion"/>
  <pageMargins left="0.78740157499999996" right="0.78740157499999996" top="0.984251969" bottom="0.984251969" header="0.4921259845" footer="0.4921259845"/>
  <headerFooter alignWithMargins="0">
    <oddHeader>&amp;A</oddHeader>
    <oddFooter>Seite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baseColWidth="10" defaultRowHeight="12.75" x14ac:dyDescent="0.2"/>
  <sheetData/>
  <customSheetViews>
    <customSheetView guid="{FD06DE4E-1821-4EA9-B38D-0E886DD00BBE}">
      <pageMargins left="0.78740157499999996" right="0.78740157499999996" top="0.984251969" bottom="0.984251969" header="0.4921259845" footer="0.4921259845"/>
      <headerFooter alignWithMargins="0">
        <oddHeader>&amp;A</oddHeader>
        <oddFooter>Seite &amp;P</oddFooter>
      </headerFooter>
    </customSheetView>
  </customSheetViews>
  <phoneticPr fontId="0" type="noConversion"/>
  <pageMargins left="0.78740157499999996" right="0.78740157499999996" top="0.984251969" bottom="0.984251969" header="0.4921259845" footer="0.4921259845"/>
  <headerFooter alignWithMargins="0">
    <oddHeader>&amp;A</oddHeader>
    <oddFooter>Seite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baseColWidth="10" defaultRowHeight="12.75" x14ac:dyDescent="0.2"/>
  <sheetData/>
  <customSheetViews>
    <customSheetView guid="{FD06DE4E-1821-4EA9-B38D-0E886DD00BBE}">
      <pageMargins left="0.78740157499999996" right="0.78740157499999996" top="0.984251969" bottom="0.984251969" header="0.4921259845" footer="0.4921259845"/>
      <headerFooter alignWithMargins="0">
        <oddHeader>&amp;A</oddHeader>
        <oddFooter>Seite &amp;P</oddFooter>
      </headerFooter>
    </customSheetView>
  </customSheetViews>
  <phoneticPr fontId="0" type="noConversion"/>
  <pageMargins left="0.78740157499999996" right="0.78740157499999996" top="0.984251969" bottom="0.984251969" header="0.4921259845" footer="0.4921259845"/>
  <headerFooter alignWithMargins="0">
    <oddHeader>&amp;A</oddHeader>
    <oddFooter>Seite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baseColWidth="10" defaultRowHeight="12.75" x14ac:dyDescent="0.2"/>
  <sheetData/>
  <customSheetViews>
    <customSheetView guid="{FD06DE4E-1821-4EA9-B38D-0E886DD00BBE}">
      <pageMargins left="0.78740157499999996" right="0.78740157499999996" top="0.984251969" bottom="0.984251969" header="0.4921259845" footer="0.4921259845"/>
      <headerFooter alignWithMargins="0">
        <oddHeader>&amp;A</oddHeader>
        <oddFooter>Seite &amp;P</oddFooter>
      </headerFooter>
    </customSheetView>
  </customSheetViews>
  <phoneticPr fontId="0" type="noConversion"/>
  <pageMargins left="0.78740157499999996" right="0.78740157499999996" top="0.984251969" bottom="0.984251969" header="0.4921259845" footer="0.4921259845"/>
  <headerFooter alignWithMargins="0">
    <oddHeader>&amp;A</oddHeader>
    <oddFooter>Seite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baseColWidth="10" defaultRowHeight="12.75" x14ac:dyDescent="0.2"/>
  <sheetData/>
  <customSheetViews>
    <customSheetView guid="{FD06DE4E-1821-4EA9-B38D-0E886DD00BBE}">
      <pageMargins left="0.78740157499999996" right="0.78740157499999996" top="0.984251969" bottom="0.984251969" header="0.4921259845" footer="0.4921259845"/>
      <headerFooter alignWithMargins="0">
        <oddHeader>&amp;A</oddHeader>
        <oddFooter>Seite &amp;P</oddFooter>
      </headerFooter>
    </customSheetView>
  </customSheetViews>
  <phoneticPr fontId="0" type="noConversion"/>
  <pageMargins left="0.78740157499999996" right="0.78740157499999996" top="0.984251969" bottom="0.984251969" header="0.4921259845" footer="0.4921259845"/>
  <headerFooter alignWithMargins="0">
    <oddHeader>&amp;A</oddHeader>
    <oddFooter>Seite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baseColWidth="10" defaultRowHeight="12.75" x14ac:dyDescent="0.2"/>
  <sheetData/>
  <customSheetViews>
    <customSheetView guid="{FD06DE4E-1821-4EA9-B38D-0E886DD00BBE}">
      <pageMargins left="0.78740157499999996" right="0.78740157499999996" top="0.984251969" bottom="0.984251969" header="0.4921259845" footer="0.4921259845"/>
      <headerFooter alignWithMargins="0">
        <oddHeader>&amp;A</oddHeader>
        <oddFooter>Seite &amp;P</oddFooter>
      </headerFooter>
    </customSheetView>
  </customSheetViews>
  <phoneticPr fontId="0" type="noConversion"/>
  <pageMargins left="0.78740157499999996" right="0.78740157499999996" top="0.984251969" bottom="0.984251969" header="0.4921259845" footer="0.4921259845"/>
  <headerFooter alignWithMargins="0">
    <oddHeader>&amp;A</oddHeader>
    <oddFooter>Seite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baseColWidth="10" defaultRowHeight="12.75" x14ac:dyDescent="0.2"/>
  <sheetData/>
  <customSheetViews>
    <customSheetView guid="{FD06DE4E-1821-4EA9-B38D-0E886DD00BBE}">
      <pageMargins left="0.78740157499999996" right="0.78740157499999996" top="0.984251969" bottom="0.984251969" header="0.4921259845" footer="0.4921259845"/>
      <headerFooter alignWithMargins="0">
        <oddHeader>&amp;A</oddHeader>
        <oddFooter>Seite &amp;P</oddFooter>
      </headerFooter>
    </customSheetView>
  </customSheetViews>
  <phoneticPr fontId="0" type="noConversion"/>
  <pageMargins left="0.78740157499999996" right="0.78740157499999996" top="0.984251969" bottom="0.984251969" header="0.4921259845" footer="0.4921259845"/>
  <headerFooter alignWithMargins="0">
    <oddHeader>&amp;A</oddHeader>
    <oddFooter>Seite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/>
  </sheetViews>
  <sheetFormatPr baseColWidth="10" defaultRowHeight="12.75" x14ac:dyDescent="0.2"/>
  <sheetData/>
  <customSheetViews>
    <customSheetView guid="{FD06DE4E-1821-4EA9-B38D-0E886DD00BBE}">
      <pageMargins left="0.78740157499999996" right="0.78740157499999996" top="0.984251969" bottom="0.984251969" header="0.4921259845" footer="0.4921259845"/>
      <headerFooter alignWithMargins="0">
        <oddHeader>&amp;A</oddHeader>
        <oddFooter>Seite &amp;P</oddFooter>
      </headerFooter>
    </customSheetView>
  </customSheetViews>
  <phoneticPr fontId="0" type="noConversion"/>
  <pageMargins left="0.78740157499999996" right="0.78740157499999996" top="0.984251969" bottom="0.984251969" header="0.4921259845" footer="0.4921259845"/>
  <headerFooter alignWithMargins="0">
    <oddHeader>&amp;A</oddHeader>
    <oddFooter>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</vt:i4>
      </vt:variant>
    </vt:vector>
  </HeadingPairs>
  <TitlesOfParts>
    <vt:vector size="16" baseType="lpstr">
      <vt:lpstr>Abstellplatz-Berechnung</vt:lpstr>
      <vt:lpstr>Tabelle3</vt:lpstr>
      <vt:lpstr>Tabelle4</vt:lpstr>
      <vt:lpstr>Tabelle5</vt:lpstr>
      <vt:lpstr>Tabelle6</vt:lpstr>
      <vt:lpstr>Tabelle7</vt:lpstr>
      <vt:lpstr>Tabelle8</vt:lpstr>
      <vt:lpstr>Tabelle9</vt:lpstr>
      <vt:lpstr>Tabelle10</vt:lpstr>
      <vt:lpstr>Tabelle11</vt:lpstr>
      <vt:lpstr>Tabelle12</vt:lpstr>
      <vt:lpstr>Tabelle13</vt:lpstr>
      <vt:lpstr>Tabelle14</vt:lpstr>
      <vt:lpstr>Tabelle15</vt:lpstr>
      <vt:lpstr>Tabelle16</vt:lpstr>
      <vt:lpstr>'Abstellplatz-Berechnung'!Druckbereich</vt:lpstr>
    </vt:vector>
  </TitlesOfParts>
  <Company>JGK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Fritz</dc:creator>
  <cp:lastModifiedBy>Stienen Noemi</cp:lastModifiedBy>
  <cp:lastPrinted>2026-01-12T08:41:11Z</cp:lastPrinted>
  <dcterms:created xsi:type="dcterms:W3CDTF">2000-03-16T13:20:13Z</dcterms:created>
  <dcterms:modified xsi:type="dcterms:W3CDTF">2026-02-03T13:32:12Z</dcterms:modified>
</cp:coreProperties>
</file>